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Общие работы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<sst xmlns="http://schemas.openxmlformats.org/spreadsheetml/2006/main" count="33" uniqueCount="31">
  <si>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Местоположение крана</t>
  </si>
  <si>
    <t>Расположение Вашего объекта</t>
  </si>
  <si>
    <t>Время исполнения заказа, час</t>
  </si>
  <si>
    <t>R,руб/час</t>
  </si>
  <si>
    <t>T*R</t>
  </si>
  <si>
    <t>K7(кф)</t>
  </si>
  <si>
    <t>Вес поднимаемого груза (max), тонн</t>
  </si>
  <si>
    <t>К8(кф)</t>
  </si>
  <si>
    <t>Количество подъемов</t>
  </si>
  <si>
    <t>T*R*K7*K8*L</t>
  </si>
  <si>
    <t>L(кф)</t>
  </si>
  <si>
    <t>Необходимая максимальная длина стрелы,м</t>
  </si>
  <si>
    <t>Стоимость заказа без учета Кинф, руб</t>
  </si>
  <si>
    <t>Кинф(кф)</t>
  </si>
  <si>
    <t>СТОИМОСТЬ ЗАКАЗА, руб</t>
  </si>
  <si>
    <t>район</t>
  </si>
  <si>
    <t>улица</t>
  </si>
  <si>
    <t>K1,руб</t>
  </si>
  <si>
    <t>начало*</t>
  </si>
  <si>
    <t>конец*</t>
  </si>
  <si>
    <t>итого</t>
  </si>
  <si>
    <t>г.Омск</t>
  </si>
  <si>
    <t>11.00</t>
  </si>
  <si>
    <t>13.00</t>
  </si>
  <si>
    <t>Для района и области (min 5 часов работы):</t>
  </si>
  <si>
    <t>начало*  - момент подачи машины на объект;</t>
  </si>
  <si>
    <t>конец*  - транспортное положение автокрана по завершении работ.</t>
  </si>
  <si>
    <r>
      <t xml:space="preserve">Таблица 1. </t>
    </r>
    <r>
      <rPr>
        <b/>
        <i/>
        <sz val="10"/>
        <rFont val="Arial Cyr"/>
        <family val="0"/>
      </rPr>
      <t>Расчет стоимости аренды автокрана КС-55713-5В в Омске и области (общие работы).</t>
    </r>
  </si>
  <si>
    <r>
      <t xml:space="preserve">Расстояние от Вашего объекта до </t>
    </r>
    <r>
      <rPr>
        <u val="single"/>
        <sz val="10"/>
        <rFont val="Arial Cyr"/>
        <family val="0"/>
      </rPr>
      <t>местоположения крана</t>
    </r>
    <r>
      <rPr>
        <sz val="10"/>
        <rFont val="Arial Cyr"/>
        <family val="0"/>
      </rPr>
      <t>*, км</t>
    </r>
  </si>
  <si>
    <r>
      <t>местоположение крана</t>
    </r>
    <r>
      <rPr>
        <sz val="10"/>
        <rFont val="Arial Cyr"/>
        <family val="0"/>
      </rPr>
      <t>* - в разделе "Расчет стоимости аренды"</t>
    </r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</si>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</sst>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;@"/>
    <numFmt numFmtId="174" formatCode="[$-F400]h:mm:ss\ AM/PM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  <font>
      <b/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Protection="0">
      <alignment horizontal="center" vertical="center" wrapText="1" shrinkToFit="1" readingOrder="1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 wrapText="1"/>
    </xf>
    <xf numFmtId="9" fontId="0" fillId="33" borderId="10" xfId="57" applyFill="1" applyBorder="1" applyAlignment="1">
      <alignment horizontal="center" wrapText="1"/>
    </xf>
    <xf numFmtId="9" fontId="0" fillId="33" borderId="11" xfId="57" applyFill="1" applyBorder="1" applyAlignment="1">
      <alignment wrapText="1" shrinkToFit="1" readingOrder="1"/>
    </xf>
    <xf numFmtId="9" fontId="0" fillId="33" borderId="12" xfId="57" applyFont="1" applyFill="1" applyBorder="1" applyAlignment="1">
      <alignment wrapText="1" shrinkToFit="1" readingOrder="1"/>
    </xf>
    <xf numFmtId="9" fontId="0" fillId="33" borderId="11" xfId="57" applyFont="1" applyFill="1" applyBorder="1" applyAlignment="1">
      <alignment wrapText="1" shrinkToFit="1" readingOrder="1"/>
    </xf>
    <xf numFmtId="0" fontId="0" fillId="34" borderId="11" xfId="0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4" borderId="12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35" borderId="15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9" fontId="0" fillId="37" borderId="17" xfId="57" applyFont="1" applyFill="1" applyBorder="1" applyAlignment="1">
      <alignment horizontal="left" wrapText="1" shrinkToFit="1" readingOrder="1"/>
    </xf>
    <xf numFmtId="9" fontId="0" fillId="37" borderId="0" xfId="57" applyFont="1" applyFill="1" applyBorder="1" applyAlignment="1">
      <alignment horizontal="left" wrapText="1" shrinkToFit="1" readingOrder="1"/>
    </xf>
    <xf numFmtId="9" fontId="0" fillId="37" borderId="18" xfId="57" applyFont="1" applyFill="1" applyBorder="1" applyAlignment="1">
      <alignment horizontal="left" wrapText="1" shrinkToFit="1" readingOrder="1"/>
    </xf>
    <xf numFmtId="9" fontId="0" fillId="33" borderId="10" xfId="57" applyFont="1" applyFill="1" applyBorder="1" applyAlignment="1">
      <alignment horizontal="center" wrapText="1"/>
    </xf>
    <xf numFmtId="9" fontId="0" fillId="33" borderId="12" xfId="57" applyFont="1" applyFill="1" applyBorder="1" applyAlignment="1">
      <alignment horizontal="center" wrapText="1"/>
    </xf>
    <xf numFmtId="9" fontId="0" fillId="33" borderId="10" xfId="57" applyFill="1" applyBorder="1" applyAlignment="1">
      <alignment horizontal="center" wrapText="1"/>
    </xf>
    <xf numFmtId="9" fontId="0" fillId="33" borderId="12" xfId="57" applyFill="1" applyBorder="1" applyAlignment="1">
      <alignment horizontal="center" wrapText="1"/>
    </xf>
    <xf numFmtId="9" fontId="0" fillId="33" borderId="11" xfId="57" applyFill="1" applyBorder="1">
      <alignment horizontal="center" vertical="center" wrapText="1" shrinkToFit="1" readingOrder="1"/>
    </xf>
    <xf numFmtId="9" fontId="0" fillId="33" borderId="13" xfId="57" applyFont="1" applyFill="1" applyBorder="1">
      <alignment horizontal="center" vertical="center" wrapText="1" shrinkToFit="1" readingOrder="1"/>
    </xf>
    <xf numFmtId="9" fontId="0" fillId="33" borderId="19" xfId="57" applyFill="1" applyBorder="1">
      <alignment horizontal="center" vertical="center" wrapText="1" shrinkToFit="1" readingOrder="1"/>
    </xf>
    <xf numFmtId="9" fontId="0" fillId="33" borderId="10" xfId="57" applyFont="1" applyFill="1" applyBorder="1" applyAlignment="1">
      <alignment horizontal="center" vertical="center" wrapText="1" shrinkToFit="1" readingOrder="1"/>
    </xf>
    <xf numFmtId="9" fontId="0" fillId="33" borderId="12" xfId="57" applyFill="1" applyBorder="1" applyAlignment="1">
      <alignment horizontal="center" vertical="center" wrapText="1" shrinkToFit="1" readingOrder="1"/>
    </xf>
    <xf numFmtId="9" fontId="0" fillId="33" borderId="11" xfId="57" applyFill="1" applyBorder="1" applyAlignment="1">
      <alignment horizontal="center" wrapText="1"/>
    </xf>
    <xf numFmtId="9" fontId="0" fillId="33" borderId="10" xfId="57" applyFont="1" applyFill="1" applyBorder="1" applyAlignment="1">
      <alignment horizontal="center" wrapText="1" shrinkToFit="1"/>
    </xf>
    <xf numFmtId="9" fontId="0" fillId="33" borderId="12" xfId="57" applyFont="1" applyFill="1" applyBorder="1" applyAlignment="1">
      <alignment horizontal="center" wrapText="1" shrinkToFit="1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37" borderId="22" xfId="0" applyFill="1" applyBorder="1" applyAlignment="1">
      <alignment horizontal="left"/>
    </xf>
    <xf numFmtId="0" fontId="0" fillId="37" borderId="19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3" xfId="0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70" fontId="0" fillId="33" borderId="10" xfId="43" applyFont="1" applyFill="1" applyBorder="1" applyAlignment="1">
      <alignment horizontal="center" wrapText="1"/>
    </xf>
    <xf numFmtId="170" fontId="0" fillId="33" borderId="12" xfId="43" applyFont="1" applyFill="1" applyBorder="1" applyAlignment="1">
      <alignment horizontal="center" wrapText="1"/>
    </xf>
    <xf numFmtId="9" fontId="0" fillId="33" borderId="11" xfId="57" applyFont="1" applyFill="1" applyBorder="1" applyAlignment="1">
      <alignment horizontal="center" wrapText="1"/>
    </xf>
    <xf numFmtId="9" fontId="4" fillId="33" borderId="11" xfId="57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0.875" style="0" customWidth="1"/>
    <col min="2" max="3" width="11.625" style="0" customWidth="1"/>
    <col min="4" max="4" width="12.25390625" style="0" customWidth="1"/>
    <col min="5" max="5" width="9.125" style="0" hidden="1" customWidth="1"/>
    <col min="6" max="6" width="15.375" style="0" customWidth="1"/>
    <col min="7" max="7" width="7.75390625" style="0" customWidth="1"/>
    <col min="8" max="8" width="8.00390625" style="0" customWidth="1"/>
    <col min="9" max="9" width="8.125" style="0" customWidth="1"/>
    <col min="10" max="12" width="9.125" style="0" hidden="1" customWidth="1"/>
    <col min="13" max="13" width="14.625" style="0" customWidth="1"/>
    <col min="14" max="14" width="8.125" style="0" hidden="1" customWidth="1"/>
    <col min="15" max="15" width="11.375" style="0" customWidth="1"/>
    <col min="16" max="16" width="7.625" style="0" hidden="1" customWidth="1"/>
    <col min="17" max="17" width="8.875" style="0" hidden="1" customWidth="1"/>
    <col min="18" max="18" width="14.00390625" style="0" customWidth="1"/>
    <col min="19" max="19" width="12.875" style="0" hidden="1" customWidth="1"/>
    <col min="20" max="20" width="3.75390625" style="0" hidden="1" customWidth="1"/>
    <col min="21" max="21" width="12.875" style="0" customWidth="1"/>
  </cols>
  <sheetData>
    <row r="1" spans="1:21" ht="50.25" customHeight="1">
      <c r="A1" s="30" t="s">
        <v>0</v>
      </c>
      <c r="B1" s="31"/>
      <c r="C1" s="29" t="s">
        <v>1</v>
      </c>
      <c r="D1" s="29"/>
      <c r="E1" s="1"/>
      <c r="F1" s="32" t="s">
        <v>28</v>
      </c>
      <c r="G1" s="29" t="s">
        <v>2</v>
      </c>
      <c r="H1" s="29"/>
      <c r="I1" s="29"/>
      <c r="J1" s="35" t="s">
        <v>3</v>
      </c>
      <c r="K1" s="35" t="s">
        <v>4</v>
      </c>
      <c r="L1" s="35" t="s">
        <v>5</v>
      </c>
      <c r="M1" s="34" t="s">
        <v>6</v>
      </c>
      <c r="N1" s="25" t="s">
        <v>7</v>
      </c>
      <c r="O1" s="32" t="s">
        <v>8</v>
      </c>
      <c r="P1" s="25" t="s">
        <v>9</v>
      </c>
      <c r="Q1" s="48" t="s">
        <v>10</v>
      </c>
      <c r="R1" s="27" t="s">
        <v>11</v>
      </c>
      <c r="S1" s="50" t="s">
        <v>12</v>
      </c>
      <c r="T1" s="45" t="s">
        <v>13</v>
      </c>
      <c r="U1" s="46" t="s">
        <v>14</v>
      </c>
    </row>
    <row r="2" spans="1:21" ht="15" customHeight="1" thickBot="1">
      <c r="A2" s="2" t="s">
        <v>15</v>
      </c>
      <c r="B2" s="2" t="s">
        <v>16</v>
      </c>
      <c r="C2" s="2" t="s">
        <v>15</v>
      </c>
      <c r="D2" s="2" t="s">
        <v>16</v>
      </c>
      <c r="E2" s="3" t="s">
        <v>17</v>
      </c>
      <c r="F2" s="33"/>
      <c r="G2" s="4" t="s">
        <v>18</v>
      </c>
      <c r="H2" s="4" t="s">
        <v>19</v>
      </c>
      <c r="I2" s="2" t="s">
        <v>20</v>
      </c>
      <c r="J2" s="36"/>
      <c r="K2" s="36"/>
      <c r="L2" s="36"/>
      <c r="M2" s="34"/>
      <c r="N2" s="26"/>
      <c r="O2" s="33"/>
      <c r="P2" s="26"/>
      <c r="Q2" s="49"/>
      <c r="R2" s="28"/>
      <c r="S2" s="51"/>
      <c r="T2" s="45"/>
      <c r="U2" s="47"/>
    </row>
    <row r="3" spans="1:21" ht="13.5" customHeight="1" thickBot="1">
      <c r="A3" s="22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</row>
    <row r="4" spans="1:21" ht="14.25" customHeight="1" thickBot="1">
      <c r="A4" s="5"/>
      <c r="B4" s="5"/>
      <c r="C4" s="5"/>
      <c r="D4" s="5"/>
      <c r="E4" s="5" t="str">
        <f>IF(F4&lt;=1,"600",IF(F4&lt;=5,"800",IF(F4&lt;=7,"1000",IF(F4&lt;=10,"1700",IF(F4&lt;=15,"2000",IF(F4&lt;=20,"2600",IF(F4&lt;=25,"2800",IF(F4&lt;=30,"3500","4000"))))))))</f>
        <v>2600</v>
      </c>
      <c r="F4" s="5">
        <v>16</v>
      </c>
      <c r="G4" s="5" t="s">
        <v>22</v>
      </c>
      <c r="H4" s="5" t="s">
        <v>23</v>
      </c>
      <c r="I4" s="5">
        <v>1</v>
      </c>
      <c r="J4" s="5" t="str">
        <f>IF(I4&lt;=1,"4200",IF(I4&lt;=2,"2600",IF(I4&lt;=3,"2200",IF(I4&lt;=8,"1800",IF(I4&lt;=15,"1700","1600")))))</f>
        <v>4200</v>
      </c>
      <c r="K4" s="5">
        <f>PRODUCT(I4,J5)</f>
        <v>4200</v>
      </c>
      <c r="L4" s="5" t="str">
        <f>IF(M4&lt;=5,"1",IF(M4&lt;=8,"1,3",IF(M4&lt;=9,"1,35",IF(M4&lt;=10,"1,4",IF(M4&lt;=12,"1,5",IF(M4&lt;=14,"1,6",IF(M4&lt;=16,"1,65","0")))))))</f>
        <v>1,3</v>
      </c>
      <c r="M4" s="5">
        <v>7</v>
      </c>
      <c r="N4" s="5" t="str">
        <f>IF(O4&lt;=1,"1",IF(O4&lt;=3,"1,2","1"))</f>
        <v>1,2</v>
      </c>
      <c r="O4" s="5">
        <v>2</v>
      </c>
      <c r="P4" s="5">
        <f>PRODUCT(K5,L5,N5,Q4)</f>
        <v>6552</v>
      </c>
      <c r="Q4" s="5">
        <f>IF(R4&lt;=21,1,1.072)</f>
        <v>1</v>
      </c>
      <c r="R4" s="5">
        <v>18</v>
      </c>
      <c r="S4" s="6">
        <f>SUM(E5,P4)</f>
        <v>9152</v>
      </c>
      <c r="T4" s="7">
        <v>1</v>
      </c>
      <c r="U4" s="21">
        <f>PRODUCT(S4,T4)</f>
        <v>9152</v>
      </c>
    </row>
    <row r="5" spans="1:21" ht="12.75">
      <c r="A5" s="8"/>
      <c r="B5" s="8"/>
      <c r="C5" s="8"/>
      <c r="D5" s="8"/>
      <c r="E5" s="8">
        <f>VALUE(E4)</f>
        <v>2600</v>
      </c>
      <c r="F5" s="8"/>
      <c r="G5" s="8"/>
      <c r="H5" s="8"/>
      <c r="I5" s="8"/>
      <c r="J5" s="8">
        <f>VALUE(J4)</f>
        <v>4200</v>
      </c>
      <c r="K5" s="8">
        <f>VALUE(K4)</f>
        <v>4200</v>
      </c>
      <c r="L5" s="8">
        <f>IF(I4&gt;3,1,L7)</f>
        <v>1.3</v>
      </c>
      <c r="M5" s="8"/>
      <c r="N5" s="8">
        <f>IF(I4&gt;3,1,N7)</f>
        <v>1.2</v>
      </c>
      <c r="O5" s="8"/>
      <c r="P5" s="8"/>
      <c r="Q5" s="8"/>
      <c r="R5" s="8"/>
      <c r="S5" s="8"/>
      <c r="T5" s="8"/>
      <c r="U5" s="8"/>
    </row>
    <row r="6" spans="1:21" ht="12.75">
      <c r="A6" s="40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</row>
    <row r="7" spans="1:21" ht="13.5" thickBot="1">
      <c r="A7" s="37" t="s">
        <v>30</v>
      </c>
      <c r="B7" s="38"/>
      <c r="C7" s="38"/>
      <c r="D7" s="39"/>
      <c r="E7" s="9">
        <f>PRODUCT(F7,115)</f>
        <v>17250</v>
      </c>
      <c r="F7" s="5">
        <v>150</v>
      </c>
      <c r="G7" s="43"/>
      <c r="H7" s="44"/>
      <c r="I7" s="44"/>
      <c r="J7" s="44"/>
      <c r="K7" s="44"/>
      <c r="L7" s="10">
        <f>VALUE(L4)</f>
        <v>1.3</v>
      </c>
      <c r="M7" s="11"/>
      <c r="N7" s="10">
        <f>VALUE(N4)</f>
        <v>1.2</v>
      </c>
      <c r="O7" s="44"/>
      <c r="P7" s="44"/>
      <c r="Q7" s="44"/>
      <c r="R7" s="44"/>
      <c r="S7" s="12">
        <f>SUM(E7,P4)</f>
        <v>23802</v>
      </c>
      <c r="T7" s="13">
        <v>1</v>
      </c>
      <c r="U7" s="20">
        <f>PRODUCT(S7,T7)</f>
        <v>23802</v>
      </c>
    </row>
    <row r="8" spans="1:19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53" t="s">
        <v>25</v>
      </c>
      <c r="B9" s="53"/>
      <c r="C9" s="53"/>
      <c r="D9" s="53"/>
      <c r="E9" s="53"/>
      <c r="F9" s="53"/>
      <c r="G9" s="5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53" t="s">
        <v>26</v>
      </c>
      <c r="B10" s="53"/>
      <c r="C10" s="53"/>
      <c r="D10" s="53"/>
      <c r="E10" s="53"/>
      <c r="F10" s="53"/>
      <c r="G10" s="53"/>
      <c r="H10" s="53"/>
      <c r="I10" s="53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8" ht="12.75" customHeight="1">
      <c r="A11" s="52" t="s">
        <v>29</v>
      </c>
      <c r="B11" s="52"/>
      <c r="C11" s="52"/>
      <c r="D11" s="52"/>
      <c r="E11" s="52"/>
      <c r="F11" s="52"/>
      <c r="G11" s="52"/>
      <c r="H11" s="52"/>
    </row>
    <row r="14" spans="3:21" ht="14.25" customHeight="1">
      <c r="C14" s="54" t="s">
        <v>27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9" spans="7:21" ht="12.75" customHeight="1">
      <c r="G19" s="16"/>
      <c r="H19" s="17"/>
      <c r="I19" s="8"/>
      <c r="J19" s="8"/>
      <c r="K19" s="8"/>
      <c r="L19" s="8"/>
      <c r="M19" s="8"/>
      <c r="N19" s="8"/>
      <c r="O19" s="8"/>
      <c r="P19" s="8"/>
      <c r="Q19" s="8"/>
      <c r="R19" s="16"/>
      <c r="S19" s="17"/>
      <c r="T19" s="17"/>
      <c r="U19" s="8"/>
    </row>
    <row r="20" spans="7:21" ht="12.75">
      <c r="G20" s="17"/>
      <c r="H20" s="17"/>
      <c r="I20" s="8"/>
      <c r="J20" s="8"/>
      <c r="K20" s="8"/>
      <c r="L20" s="8"/>
      <c r="M20" s="8"/>
      <c r="N20" s="8"/>
      <c r="O20" s="8"/>
      <c r="P20" s="8"/>
      <c r="Q20" s="8"/>
      <c r="R20" s="17"/>
      <c r="S20" s="17"/>
      <c r="T20" s="17"/>
      <c r="U20" s="8"/>
    </row>
    <row r="21" spans="7:21" ht="12.75" customHeight="1">
      <c r="G21" s="18"/>
      <c r="H21" s="19"/>
      <c r="I21" s="8"/>
      <c r="J21" s="8"/>
      <c r="K21" s="8"/>
      <c r="L21" s="8"/>
      <c r="M21" s="8"/>
      <c r="N21" s="8"/>
      <c r="O21" s="8"/>
      <c r="P21" s="8"/>
      <c r="Q21" s="8"/>
      <c r="R21" s="18"/>
      <c r="S21" s="8"/>
      <c r="T21" s="8"/>
      <c r="U21" s="8"/>
    </row>
    <row r="22" spans="7:21" ht="12.75">
      <c r="G22" s="19"/>
      <c r="H22" s="19"/>
      <c r="I22" s="8"/>
      <c r="J22" s="8"/>
      <c r="K22" s="8"/>
      <c r="L22" s="8"/>
      <c r="M22" s="8"/>
      <c r="N22" s="8"/>
      <c r="O22" s="8"/>
      <c r="P22" s="8"/>
      <c r="Q22" s="8"/>
      <c r="R22" s="19"/>
      <c r="S22" s="8"/>
      <c r="T22" s="8"/>
      <c r="U22" s="8"/>
    </row>
    <row r="23" spans="7:21" ht="12.75"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7:21" ht="12.75"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</sheetData>
  <sheetProtection password="8DE7" sheet="1" objects="1" scenarios="1" selectLockedCells="1"/>
  <mergeCells count="25">
    <mergeCell ref="S1:S2"/>
    <mergeCell ref="A11:H11"/>
    <mergeCell ref="A9:G9"/>
    <mergeCell ref="A10:I10"/>
    <mergeCell ref="C14:U14"/>
    <mergeCell ref="L1:L2"/>
    <mergeCell ref="K1:K2"/>
    <mergeCell ref="J1:J2"/>
    <mergeCell ref="A7:D7"/>
    <mergeCell ref="A6:U6"/>
    <mergeCell ref="G7:K7"/>
    <mergeCell ref="O7:R7"/>
    <mergeCell ref="T1:T2"/>
    <mergeCell ref="U1:U2"/>
    <mergeCell ref="Q1:Q2"/>
    <mergeCell ref="A3:U3"/>
    <mergeCell ref="N1:N2"/>
    <mergeCell ref="R1:R2"/>
    <mergeCell ref="P1:P2"/>
    <mergeCell ref="G1:I1"/>
    <mergeCell ref="A1:B1"/>
    <mergeCell ref="C1:D1"/>
    <mergeCell ref="F1:F2"/>
    <mergeCell ref="M1:M2"/>
    <mergeCell ref="O1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dcterms:created xsi:type="dcterms:W3CDTF">2013-03-16T10:41:38Z</dcterms:created>
  <dcterms:modified xsi:type="dcterms:W3CDTF">2013-05-16T08:56:23Z</dcterms:modified>
  <cp:category/>
  <cp:version/>
  <cp:contentType/>
  <cp:contentStatus/>
</cp:coreProperties>
</file>